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INITIAL DESIGN DATA" sheetId="1" state="visible" r:id="rId2"/>
    <sheet name="TYPE MISSION" sheetId="2" state="visible" r:id="rId3"/>
    <sheet name="STRUCTURE" sheetId="3" state="visible" r:id="rId4"/>
    <sheet name="POWER PLANT" sheetId="4" state="visible" r:id="rId5"/>
    <sheet name="SYSTEMS" sheetId="5" state="visible" r:id="rId6"/>
    <sheet name="FURNISHING" sheetId="6" state="visible" r:id="rId7"/>
    <sheet name="OPERATOR ITEMS" sheetId="7" state="visible" r:id="rId8"/>
    <sheet name="SOFTWARE" sheetId="8" state="visible" r:id="rId9"/>
    <sheet name="IMMATERIAL PRODUCTION" sheetId="9" state="visible" r:id="rId10"/>
    <sheet name="MAINTENANCE" sheetId="10" state="visible" r:id="rId11"/>
    <sheet name="DISPOSAL" sheetId="11" state="visible" r:id="rId1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<sst xmlns="http://schemas.openxmlformats.org/spreadsheetml/2006/main" count="251" uniqueCount="139">
  <si>
    <t xml:space="preserve">Maximum number of passenger</t>
  </si>
  <si>
    <t xml:space="preserve">Maximum take off weight</t>
  </si>
  <si>
    <t xml:space="preserve">Kg</t>
  </si>
  <si>
    <t xml:space="preserve">Maximum range</t>
  </si>
  <si>
    <t xml:space="preserve">Km</t>
  </si>
  <si>
    <t xml:space="preserve">Number of aircraft to build</t>
  </si>
  <si>
    <t xml:space="preserve">Price</t>
  </si>
  <si>
    <t xml:space="preserve">18.98</t>
  </si>
  <si>
    <t xml:space="preserve">Million US 2002 dollars</t>
  </si>
  <si>
    <t xml:space="preserve">Range in km </t>
  </si>
  <si>
    <t xml:space="preserve">Kerosene burned in kg </t>
  </si>
  <si>
    <t xml:space="preserve">Electricity consumed in kWh</t>
  </si>
  <si>
    <t xml:space="preserve">SAF burned in kg</t>
  </si>
  <si>
    <t xml:space="preserve">Liquid Hydrogen consumed in kg</t>
  </si>
  <si>
    <t xml:space="preserve">Number of flights to evaluate</t>
  </si>
  <si>
    <t xml:space="preserve">Maximum range in km</t>
  </si>
  <si>
    <t xml:space="preserve">WING</t>
  </si>
  <si>
    <t xml:space="preserve">Total weight in kg</t>
  </si>
  <si>
    <t xml:space="preserve">Aluminium</t>
  </si>
  <si>
    <t xml:space="preserve">Percentage in weight</t>
  </si>
  <si>
    <t xml:space="preserve">Carbon fibre</t>
  </si>
  <si>
    <t xml:space="preserve">FUSELAGE</t>
  </si>
  <si>
    <t xml:space="preserve">Total weight  in kg</t>
  </si>
  <si>
    <t xml:space="preserve">TAIL</t>
  </si>
  <si>
    <t xml:space="preserve">LANDING GEAR</t>
  </si>
  <si>
    <t xml:space="preserve">Structure</t>
  </si>
  <si>
    <t xml:space="preserve">Wheels</t>
  </si>
  <si>
    <t xml:space="preserve">Brakes</t>
  </si>
  <si>
    <t xml:space="preserve">Tires</t>
  </si>
  <si>
    <t xml:space="preserve">NACELLE AND STRUCTS</t>
  </si>
  <si>
    <t xml:space="preserve">stop</t>
  </si>
  <si>
    <t xml:space="preserve">EQUIPPED ENGINES AND PROPELLERS</t>
  </si>
  <si>
    <t xml:space="preserve">Turbofan engine</t>
  </si>
  <si>
    <t xml:space="preserve">Turboprop engine</t>
  </si>
  <si>
    <t xml:space="preserve">Turboprop propellers</t>
  </si>
  <si>
    <t xml:space="preserve">Electric powertrain</t>
  </si>
  <si>
    <t xml:space="preserve">Electric engine control unit</t>
  </si>
  <si>
    <t xml:space="preserve">FUEL SYSTEM</t>
  </si>
  <si>
    <t xml:space="preserve">HYDRAULIC GENERATION</t>
  </si>
  <si>
    <t xml:space="preserve">HYDRAULIC DISTRIBUTION</t>
  </si>
  <si>
    <t xml:space="preserve">ENVIRONMENTAL CONTROL SYSTEM</t>
  </si>
  <si>
    <t xml:space="preserve">THERMAL MANAGEMENT SYSTEM</t>
  </si>
  <si>
    <t xml:space="preserve">Fins</t>
  </si>
  <si>
    <t xml:space="preserve">Pipes</t>
  </si>
  <si>
    <t xml:space="preserve">Pumps</t>
  </si>
  <si>
    <t xml:space="preserve">Reservoir</t>
  </si>
  <si>
    <t xml:space="preserve">Electronic instrumentation</t>
  </si>
  <si>
    <t xml:space="preserve">Electric motor</t>
  </si>
  <si>
    <t xml:space="preserve">Electric resistance</t>
  </si>
  <si>
    <t xml:space="preserve">Power in kW</t>
  </si>
  <si>
    <t xml:space="preserve">DE ICING</t>
  </si>
  <si>
    <t xml:space="preserve">Rubber membrane</t>
  </si>
  <si>
    <t xml:space="preserve">Aerothermal </t>
  </si>
  <si>
    <t xml:space="preserve">electric heating element</t>
  </si>
  <si>
    <t xml:space="preserve">FLIGHT CONTROL SYSTEM</t>
  </si>
  <si>
    <t xml:space="preserve">Mechanical controls</t>
  </si>
  <si>
    <t xml:space="preserve">By-wire control</t>
  </si>
  <si>
    <t xml:space="preserve">Hydraulic actuators</t>
  </si>
  <si>
    <t xml:space="preserve">Electro hydraulic actuators</t>
  </si>
  <si>
    <t xml:space="preserve">AVIONIC INSTRUMENTS</t>
  </si>
  <si>
    <t xml:space="preserve">ELECTRICAL GENERATION</t>
  </si>
  <si>
    <t xml:space="preserve">Electric generator</t>
  </si>
  <si>
    <t xml:space="preserve">to be used for traditional generators with a power density below 2 kW/kg</t>
  </si>
  <si>
    <t xml:space="preserve">Starter generator</t>
  </si>
  <si>
    <t xml:space="preserve">to be used for innovative generators with a power density more than 2 kW/kg</t>
  </si>
  <si>
    <t xml:space="preserve">Traditional electric motor</t>
  </si>
  <si>
    <t xml:space="preserve">to be used for traditional motors with a power density below 2 kW/kg</t>
  </si>
  <si>
    <t xml:space="preserve">Innovative electric motor</t>
  </si>
  <si>
    <t xml:space="preserve">to be used for innovative motors with a power density more than 2 kW/kg</t>
  </si>
  <si>
    <t xml:space="preserve">Li-ion battery</t>
  </si>
  <si>
    <t xml:space="preserve">Energy in kWh</t>
  </si>
  <si>
    <t xml:space="preserve">Li-sulphur battery</t>
  </si>
  <si>
    <t xml:space="preserve">NiCd battery</t>
  </si>
  <si>
    <t xml:space="preserve">PEM fuel cell</t>
  </si>
  <si>
    <t xml:space="preserve">SO fuel cell</t>
  </si>
  <si>
    <t xml:space="preserve">Liquid hydrogen tank</t>
  </si>
  <si>
    <t xml:space="preserve">ELECTRIC COMMON INSTALLATIONS</t>
  </si>
  <si>
    <t xml:space="preserve">THERMO ACOUSTIC INSULATION</t>
  </si>
  <si>
    <t xml:space="preserve">FURNISHING</t>
  </si>
  <si>
    <t xml:space="preserve">LIGHTING</t>
  </si>
  <si>
    <t xml:space="preserve">OPERATIONAL ITEMS</t>
  </si>
  <si>
    <t xml:space="preserve">OPERATIONAL EQUIPMENT</t>
  </si>
  <si>
    <t xml:space="preserve">Galley equipment</t>
  </si>
  <si>
    <t xml:space="preserve">Toilet equipment</t>
  </si>
  <si>
    <t xml:space="preserve">SYSTEMS SOFTWARE</t>
  </si>
  <si>
    <t xml:space="preserve">Number of hours needed</t>
  </si>
  <si>
    <t xml:space="preserve">DEVELOPMENT AND MANUFACTURING</t>
  </si>
  <si>
    <t xml:space="preserve">ENGINEERING</t>
  </si>
  <si>
    <t xml:space="preserve">development</t>
  </si>
  <si>
    <t xml:space="preserve">number of hours needed</t>
  </si>
  <si>
    <t xml:space="preserve">production</t>
  </si>
  <si>
    <t xml:space="preserve">MANUFACTURING WORK</t>
  </si>
  <si>
    <t xml:space="preserve">TOOLING</t>
  </si>
  <si>
    <t xml:space="preserve">total cost in euros</t>
  </si>
  <si>
    <t xml:space="preserve">QUALITY CONTROL</t>
  </si>
  <si>
    <t xml:space="preserve">PROGRAM MANAGEMENT</t>
  </si>
  <si>
    <t xml:space="preserve">entire program life</t>
  </si>
  <si>
    <t xml:space="preserve">TEST AND EVALUATIONS</t>
  </si>
  <si>
    <t xml:space="preserve">PROTOTYPES PRODUCTION</t>
  </si>
  <si>
    <t xml:space="preserve">tooling</t>
  </si>
  <si>
    <t xml:space="preserve">quality control</t>
  </si>
  <si>
    <t xml:space="preserve">number of prototypes build</t>
  </si>
  <si>
    <t xml:space="preserve">TESTING</t>
  </si>
  <si>
    <t xml:space="preserve">laboratory testing</t>
  </si>
  <si>
    <t xml:space="preserve">simulation</t>
  </si>
  <si>
    <t xml:space="preserve">flight testing</t>
  </si>
  <si>
    <t xml:space="preserve">DATA MANAGEMENT</t>
  </si>
  <si>
    <t xml:space="preserve">SERVER OPERATION</t>
  </si>
  <si>
    <t xml:space="preserve">SITE CONSTRUCTION AND OPERATION</t>
  </si>
  <si>
    <t xml:space="preserve">CONSTRUCTION</t>
  </si>
  <si>
    <t xml:space="preserve">plant build</t>
  </si>
  <si>
    <t xml:space="preserve">square meters</t>
  </si>
  <si>
    <t xml:space="preserve">shed build</t>
  </si>
  <si>
    <t xml:space="preserve">OPERATION</t>
  </si>
  <si>
    <t xml:space="preserve">plant operation</t>
  </si>
  <si>
    <t xml:space="preserve">INITIAL SPARES</t>
  </si>
  <si>
    <t xml:space="preserve">percentage of initial spares given</t>
  </si>
  <si>
    <t xml:space="preserve">ORGANIZATIONAL MAINTENANCE</t>
  </si>
  <si>
    <t xml:space="preserve">INTERMEDIATE MAINTENANCE</t>
  </si>
  <si>
    <t xml:space="preserve">DEPOT MAINTENANCE</t>
  </si>
  <si>
    <t xml:space="preserve">TIRES</t>
  </si>
  <si>
    <t xml:space="preserve">replacement rate (in landings)</t>
  </si>
  <si>
    <t xml:space="preserve">WHEELS</t>
  </si>
  <si>
    <t xml:space="preserve">BRAKES</t>
  </si>
  <si>
    <t xml:space="preserve">BATTERY</t>
  </si>
  <si>
    <t xml:space="preserve">replacement rate (in hours of flight)</t>
  </si>
  <si>
    <t xml:space="preserve">FUEL CELL SYSTEM</t>
  </si>
  <si>
    <t xml:space="preserve">HYDRAULIC OIL</t>
  </si>
  <si>
    <t xml:space="preserve">ENGINES</t>
  </si>
  <si>
    <t xml:space="preserve">replacement percentage</t>
  </si>
  <si>
    <t xml:space="preserve">APU</t>
  </si>
  <si>
    <t xml:space="preserve">AVIONICS</t>
  </si>
  <si>
    <t xml:space="preserve">HYDRAULIC SYSTEM</t>
  </si>
  <si>
    <t xml:space="preserve">ELECTRIC SYSTEM</t>
  </si>
  <si>
    <t xml:space="preserve">STRUCTURE</t>
  </si>
  <si>
    <t xml:space="preserve">DISASSEMBLING PROCESS</t>
  </si>
  <si>
    <t xml:space="preserve">DISMANTLING PROCESS</t>
  </si>
  <si>
    <t xml:space="preserve">HAZARDOUS FLUIDS</t>
  </si>
  <si>
    <t xml:space="preserve">kg of fluids to dispose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</si>
</sst>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"/>
    <numFmt numFmtId="166" formatCode="_-* #,##0.00_-;\-* #,##0.00_-;_-* \-??_-;_-@_-"/>
    <numFmt numFmtId="167" formatCode="_-* #,##0_-;\-* #,##0_-;_-* \-??_-;_-@_-"/>
    <numFmt numFmtId="168" formatCode="0.00E+00"/>
    <numFmt numFmtId="169" formatCode="0.00%"/>
    <numFmt numFmtId="170" formatCode="General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A6A6"/>
        <bgColor rgb="FFFFAA95"/>
      </patternFill>
    </fill>
    <fill>
      <patternFill patternType="solid">
        <fgColor rgb="FFAFD095"/>
        <bgColor rgb="FF99CCFF"/>
      </patternFill>
    </fill>
    <fill>
      <patternFill patternType="solid">
        <fgColor rgb="FFFFFF00"/>
        <bgColor rgb="FFFFFF00"/>
      </patternFill>
    </fill>
    <fill>
      <patternFill patternType="solid">
        <fgColor rgb="FFFFAA95"/>
        <bgColor rgb="FFFFA6A6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3" borderId="1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4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4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4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6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FD095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A6A6"/>
      <rgbColor rgb="FFCC99FF"/>
      <rgbColor rgb="FFFFAA9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C11" activeCellId="0" sqref="C11"/>
    </sheetView>
  </sheetViews>
  <sheetFormatPr defaultColWidth="12.19140625" defaultRowHeight="12.8" zeroHeight="false" outlineLevelRow="0" outlineLevelCol="0"/>
  <cols>
    <col collapsed="false" customWidth="true" hidden="false" outlineLevel="0" max="1" min="1" style="0" width="21.97"/>
    <col collapsed="false" customWidth="true" hidden="false" outlineLevel="0" max="3" min="3" style="0" width="22.13"/>
  </cols>
  <sheetData>
    <row r="2" customFormat="false" ht="26.85" hidden="false" customHeight="false" outlineLevel="0" collapsed="false">
      <c r="A2" s="1" t="s">
        <v>0</v>
      </c>
      <c r="B2" s="2" t="n">
        <v>72</v>
      </c>
      <c r="C2" s="3"/>
    </row>
    <row r="3" customFormat="false" ht="26.85" hidden="false" customHeight="false" outlineLevel="0" collapsed="false">
      <c r="A3" s="1" t="s">
        <v>1</v>
      </c>
      <c r="B3" s="2" t="n">
        <v>23000</v>
      </c>
      <c r="C3" s="3" t="s">
        <v>2</v>
      </c>
    </row>
    <row r="4" customFormat="false" ht="14.15" hidden="false" customHeight="false" outlineLevel="0" collapsed="false">
      <c r="A4" s="1" t="s">
        <v>3</v>
      </c>
      <c r="B4" s="2" t="n">
        <v>1528</v>
      </c>
      <c r="C4" s="3" t="s">
        <v>4</v>
      </c>
    </row>
    <row r="5" customFormat="false" ht="26.85" hidden="false" customHeight="false" outlineLevel="0" collapsed="false">
      <c r="A5" s="1" t="s">
        <v>5</v>
      </c>
      <c r="B5" s="2" t="n">
        <v>1000</v>
      </c>
      <c r="C5" s="3"/>
    </row>
    <row r="6" customFormat="false" ht="14.15" hidden="false" customHeight="false" outlineLevel="0" collapsed="false">
      <c r="A6" s="1" t="s">
        <v>6</v>
      </c>
      <c r="B6" s="2" t="s">
        <v>7</v>
      </c>
      <c r="C6" s="3" t="s">
        <v>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18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18" activeCellId="0" sqref="B18"/>
    </sheetView>
  </sheetViews>
  <sheetFormatPr defaultColWidth="11.7421875" defaultRowHeight="12.8" zeroHeight="false" outlineLevelRow="0" outlineLevelCol="0"/>
  <cols>
    <col collapsed="false" customWidth="true" hidden="false" outlineLevel="0" max="1" min="1" style="0" width="32.46"/>
    <col collapsed="false" customWidth="true" hidden="false" outlineLevel="0" max="3" min="3" style="0" width="29.63"/>
  </cols>
  <sheetData>
    <row r="2" customFormat="false" ht="12.8" hidden="false" customHeight="false" outlineLevel="0" collapsed="false">
      <c r="A2" s="4" t="s">
        <v>117</v>
      </c>
      <c r="B2" s="35" t="n">
        <f aca="false">(79337+82270)/1000</f>
        <v>161.607</v>
      </c>
      <c r="C2" s="4" t="s">
        <v>89</v>
      </c>
    </row>
    <row r="3" customFormat="false" ht="12.8" hidden="false" customHeight="false" outlineLevel="0" collapsed="false">
      <c r="A3" s="4" t="s">
        <v>118</v>
      </c>
      <c r="B3" s="35" t="n">
        <v>0</v>
      </c>
      <c r="C3" s="4" t="s">
        <v>89</v>
      </c>
    </row>
    <row r="4" customFormat="false" ht="12.8" hidden="false" customHeight="false" outlineLevel="0" collapsed="false">
      <c r="A4" s="4" t="s">
        <v>119</v>
      </c>
      <c r="B4" s="35" t="n">
        <f aca="false">139105/1000</f>
        <v>139.105</v>
      </c>
      <c r="C4" s="4" t="s">
        <v>89</v>
      </c>
    </row>
    <row r="5" customFormat="false" ht="12.8" hidden="false" customHeight="false" outlineLevel="0" collapsed="false">
      <c r="A5" s="4" t="s">
        <v>120</v>
      </c>
      <c r="B5" s="35" t="n">
        <v>250</v>
      </c>
      <c r="C5" s="4" t="s">
        <v>121</v>
      </c>
    </row>
    <row r="6" customFormat="false" ht="12.8" hidden="false" customHeight="false" outlineLevel="0" collapsed="false">
      <c r="A6" s="4" t="s">
        <v>122</v>
      </c>
      <c r="B6" s="35" t="n">
        <v>2500</v>
      </c>
      <c r="C6" s="4" t="s">
        <v>121</v>
      </c>
    </row>
    <row r="7" customFormat="false" ht="12.8" hidden="false" customHeight="false" outlineLevel="0" collapsed="false">
      <c r="A7" s="4" t="s">
        <v>123</v>
      </c>
      <c r="B7" s="35" t="n">
        <v>2500</v>
      </c>
      <c r="C7" s="4" t="s">
        <v>121</v>
      </c>
    </row>
    <row r="8" customFormat="false" ht="12.8" hidden="false" customHeight="false" outlineLevel="0" collapsed="false">
      <c r="A8" s="4" t="s">
        <v>124</v>
      </c>
      <c r="B8" s="35" t="n">
        <v>2500</v>
      </c>
      <c r="C8" s="4" t="s">
        <v>125</v>
      </c>
    </row>
    <row r="9" customFormat="false" ht="12.8" hidden="false" customHeight="false" outlineLevel="0" collapsed="false">
      <c r="A9" s="4" t="s">
        <v>126</v>
      </c>
      <c r="B9" s="35" t="n">
        <v>0</v>
      </c>
      <c r="C9" s="4" t="s">
        <v>125</v>
      </c>
    </row>
    <row r="10" customFormat="false" ht="12.8" hidden="false" customHeight="false" outlineLevel="0" collapsed="false">
      <c r="A10" s="4" t="s">
        <v>127</v>
      </c>
      <c r="B10" s="35" t="n">
        <v>2500</v>
      </c>
      <c r="C10" s="4" t="s">
        <v>125</v>
      </c>
    </row>
    <row r="11" customFormat="false" ht="12.8" hidden="false" customHeight="false" outlineLevel="0" collapsed="false">
      <c r="A11" s="4" t="s">
        <v>128</v>
      </c>
      <c r="B11" s="35" t="n">
        <v>1.2</v>
      </c>
      <c r="C11" s="4" t="s">
        <v>129</v>
      </c>
    </row>
    <row r="12" customFormat="false" ht="12.8" hidden="false" customHeight="false" outlineLevel="0" collapsed="false">
      <c r="A12" s="4" t="s">
        <v>130</v>
      </c>
      <c r="B12" s="35" t="n">
        <v>0</v>
      </c>
      <c r="C12" s="4" t="s">
        <v>129</v>
      </c>
    </row>
    <row r="13" customFormat="false" ht="12.8" hidden="false" customHeight="false" outlineLevel="0" collapsed="false">
      <c r="A13" s="4" t="s">
        <v>131</v>
      </c>
      <c r="B13" s="35" t="n">
        <v>1.2</v>
      </c>
      <c r="C13" s="4" t="s">
        <v>129</v>
      </c>
    </row>
    <row r="14" customFormat="false" ht="12.8" hidden="false" customHeight="false" outlineLevel="0" collapsed="false">
      <c r="A14" s="4" t="s">
        <v>37</v>
      </c>
      <c r="B14" s="35" t="n">
        <v>1.2</v>
      </c>
      <c r="C14" s="4" t="s">
        <v>129</v>
      </c>
    </row>
    <row r="15" customFormat="false" ht="12.8" hidden="false" customHeight="false" outlineLevel="0" collapsed="false">
      <c r="A15" s="4" t="s">
        <v>132</v>
      </c>
      <c r="B15" s="35" t="n">
        <v>1.2</v>
      </c>
      <c r="C15" s="4" t="s">
        <v>129</v>
      </c>
    </row>
    <row r="16" customFormat="false" ht="12.8" hidden="false" customHeight="false" outlineLevel="0" collapsed="false">
      <c r="A16" s="4" t="s">
        <v>133</v>
      </c>
      <c r="B16" s="35" t="n">
        <v>1.2</v>
      </c>
      <c r="C16" s="4" t="s">
        <v>129</v>
      </c>
    </row>
    <row r="17" customFormat="false" ht="12.8" hidden="false" customHeight="false" outlineLevel="0" collapsed="false">
      <c r="A17" s="4" t="s">
        <v>134</v>
      </c>
      <c r="B17" s="35" t="n">
        <v>0.3</v>
      </c>
      <c r="C17" s="4" t="s">
        <v>129</v>
      </c>
    </row>
    <row r="18" customFormat="false" ht="12.8" hidden="false" customHeight="false" outlineLevel="0" collapsed="false">
      <c r="A18" s="0" t="s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4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9" activeCellId="0" sqref="D9"/>
    </sheetView>
  </sheetViews>
  <sheetFormatPr defaultColWidth="11.82421875" defaultRowHeight="12.8" zeroHeight="false" outlineLevelRow="0" outlineLevelCol="0"/>
  <cols>
    <col collapsed="false" customWidth="true" hidden="false" outlineLevel="0" max="1" min="1" style="0" width="26.78"/>
    <col collapsed="false" customWidth="true" hidden="false" outlineLevel="0" max="3" min="3" style="0" width="21.12"/>
  </cols>
  <sheetData>
    <row r="2" customFormat="false" ht="12.8" hidden="false" customHeight="false" outlineLevel="0" collapsed="false">
      <c r="A2" s="12" t="s">
        <v>135</v>
      </c>
      <c r="B2" s="36"/>
      <c r="C2" s="12" t="s">
        <v>89</v>
      </c>
    </row>
    <row r="3" customFormat="false" ht="12.8" hidden="false" customHeight="false" outlineLevel="0" collapsed="false">
      <c r="A3" s="12" t="s">
        <v>136</v>
      </c>
      <c r="B3" s="36"/>
      <c r="C3" s="12" t="s">
        <v>89</v>
      </c>
    </row>
    <row r="4" customFormat="false" ht="12.8" hidden="false" customHeight="false" outlineLevel="0" collapsed="false">
      <c r="A4" s="12" t="s">
        <v>137</v>
      </c>
      <c r="B4" s="36"/>
      <c r="C4" s="12" t="s">
        <v>138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B8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D14" activeCellId="0" sqref="D14"/>
    </sheetView>
  </sheetViews>
  <sheetFormatPr defaultColWidth="11.9140625" defaultRowHeight="12.8" zeroHeight="false" outlineLevelRow="0" outlineLevelCol="0"/>
  <cols>
    <col collapsed="false" customWidth="true" hidden="false" outlineLevel="0" max="1" min="1" style="0" width="28.42"/>
    <col collapsed="false" customWidth="true" hidden="false" outlineLevel="0" max="1024" min="1024" style="0" width="11.52"/>
  </cols>
  <sheetData>
    <row r="2" customFormat="false" ht="12.8" hidden="false" customHeight="false" outlineLevel="0" collapsed="false">
      <c r="A2" s="4" t="s">
        <v>9</v>
      </c>
      <c r="B2" s="5" t="n">
        <v>548.192</v>
      </c>
    </row>
    <row r="3" customFormat="false" ht="12.8" hidden="false" customHeight="false" outlineLevel="0" collapsed="false">
      <c r="A3" s="4" t="s">
        <v>10</v>
      </c>
      <c r="B3" s="5" t="n">
        <v>913</v>
      </c>
    </row>
    <row r="4" customFormat="false" ht="12.8" hidden="false" customHeight="false" outlineLevel="0" collapsed="false">
      <c r="A4" s="4" t="s">
        <v>11</v>
      </c>
      <c r="B4" s="5" t="n">
        <v>0</v>
      </c>
    </row>
    <row r="5" customFormat="false" ht="12.8" hidden="false" customHeight="false" outlineLevel="0" collapsed="false">
      <c r="A5" s="4" t="s">
        <v>12</v>
      </c>
      <c r="B5" s="5" t="n">
        <v>0</v>
      </c>
    </row>
    <row r="6" customFormat="false" ht="12.8" hidden="false" customHeight="false" outlineLevel="0" collapsed="false">
      <c r="A6" s="4" t="s">
        <v>13</v>
      </c>
      <c r="B6" s="5" t="n">
        <v>0</v>
      </c>
    </row>
    <row r="7" customFormat="false" ht="12.8" hidden="false" customHeight="false" outlineLevel="0" collapsed="false">
      <c r="A7" s="4" t="s">
        <v>14</v>
      </c>
      <c r="B7" s="5" t="n">
        <v>37500</v>
      </c>
    </row>
    <row r="8" customFormat="false" ht="12.8" hidden="false" customHeight="false" outlineLevel="0" collapsed="false">
      <c r="A8" s="4" t="s">
        <v>15</v>
      </c>
      <c r="B8" s="5" t="n">
        <v>1528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22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C29" activeCellId="0" sqref="C29"/>
    </sheetView>
  </sheetViews>
  <sheetFormatPr defaultColWidth="12.19140625" defaultRowHeight="12.8" zeroHeight="false" outlineLevelRow="0" outlineLevelCol="0"/>
  <cols>
    <col collapsed="false" customWidth="true" hidden="false" outlineLevel="0" max="1" min="1" style="0" width="26.28"/>
    <col collapsed="false" customWidth="true" hidden="false" outlineLevel="0" max="3" min="3" style="0" width="20.45"/>
  </cols>
  <sheetData>
    <row r="2" customFormat="false" ht="13.8" hidden="false" customHeight="false" outlineLevel="0" collapsed="false">
      <c r="A2" s="6" t="s">
        <v>16</v>
      </c>
      <c r="B2" s="7" t="n">
        <v>2088</v>
      </c>
      <c r="C2" s="6" t="s">
        <v>17</v>
      </c>
    </row>
    <row r="3" customFormat="false" ht="13.8" hidden="false" customHeight="false" outlineLevel="0" collapsed="false">
      <c r="A3" s="6" t="s">
        <v>18</v>
      </c>
      <c r="B3" s="8" t="n">
        <v>0.7</v>
      </c>
      <c r="C3" s="6" t="s">
        <v>19</v>
      </c>
    </row>
    <row r="4" customFormat="false" ht="13.8" hidden="false" customHeight="false" outlineLevel="0" collapsed="false">
      <c r="A4" s="6" t="s">
        <v>20</v>
      </c>
      <c r="B4" s="8" t="n">
        <v>0.3</v>
      </c>
      <c r="C4" s="6" t="s">
        <v>19</v>
      </c>
    </row>
    <row r="5" customFormat="false" ht="13.8" hidden="false" customHeight="false" outlineLevel="0" collapsed="false">
      <c r="A5" s="9"/>
      <c r="B5" s="9"/>
      <c r="C5" s="10"/>
    </row>
    <row r="6" customFormat="false" ht="13.8" hidden="false" customHeight="false" outlineLevel="0" collapsed="false">
      <c r="A6" s="6" t="s">
        <v>21</v>
      </c>
      <c r="B6" s="7" t="n">
        <v>3352</v>
      </c>
      <c r="C6" s="6" t="s">
        <v>22</v>
      </c>
    </row>
    <row r="7" customFormat="false" ht="13.8" hidden="false" customHeight="false" outlineLevel="0" collapsed="false">
      <c r="A7" s="6" t="s">
        <v>18</v>
      </c>
      <c r="B7" s="8" t="n">
        <v>0.95</v>
      </c>
      <c r="C7" s="6" t="s">
        <v>19</v>
      </c>
    </row>
    <row r="8" customFormat="false" ht="13.8" hidden="false" customHeight="false" outlineLevel="0" collapsed="false">
      <c r="A8" s="6" t="s">
        <v>20</v>
      </c>
      <c r="B8" s="8" t="n">
        <v>0.05</v>
      </c>
      <c r="C8" s="6" t="s">
        <v>19</v>
      </c>
    </row>
    <row r="9" customFormat="false" ht="13.8" hidden="false" customHeight="false" outlineLevel="0" collapsed="false">
      <c r="A9" s="9"/>
      <c r="B9" s="9"/>
      <c r="C9" s="10"/>
    </row>
    <row r="10" customFormat="false" ht="13.8" hidden="false" customHeight="false" outlineLevel="0" collapsed="false">
      <c r="A10" s="6" t="s">
        <v>23</v>
      </c>
      <c r="B10" s="7" t="n">
        <f aca="false">189+270</f>
        <v>459</v>
      </c>
      <c r="C10" s="6" t="s">
        <v>22</v>
      </c>
    </row>
    <row r="11" customFormat="false" ht="13.8" hidden="false" customHeight="false" outlineLevel="0" collapsed="false">
      <c r="A11" s="6" t="s">
        <v>20</v>
      </c>
      <c r="B11" s="8" t="n">
        <v>1</v>
      </c>
      <c r="C11" s="6" t="s">
        <v>19</v>
      </c>
    </row>
    <row r="12" customFormat="false" ht="13.8" hidden="false" customHeight="false" outlineLevel="0" collapsed="false">
      <c r="A12" s="9"/>
      <c r="B12" s="9"/>
      <c r="C12" s="10"/>
    </row>
    <row r="13" customFormat="false" ht="13.8" hidden="false" customHeight="false" outlineLevel="0" collapsed="false">
      <c r="A13" s="6" t="s">
        <v>24</v>
      </c>
      <c r="B13" s="7" t="n">
        <v>675</v>
      </c>
      <c r="C13" s="6" t="s">
        <v>22</v>
      </c>
    </row>
    <row r="14" customFormat="false" ht="13.8" hidden="false" customHeight="false" outlineLevel="0" collapsed="false">
      <c r="A14" s="6" t="s">
        <v>25</v>
      </c>
      <c r="B14" s="8" t="n">
        <v>0.55</v>
      </c>
      <c r="C14" s="6" t="s">
        <v>19</v>
      </c>
    </row>
    <row r="15" customFormat="false" ht="13.8" hidden="false" customHeight="false" outlineLevel="0" collapsed="false">
      <c r="A15" s="6" t="s">
        <v>26</v>
      </c>
      <c r="B15" s="8" t="n">
        <v>0.3</v>
      </c>
      <c r="C15" s="6" t="s">
        <v>19</v>
      </c>
    </row>
    <row r="16" customFormat="false" ht="13.8" hidden="false" customHeight="false" outlineLevel="0" collapsed="false">
      <c r="A16" s="6" t="s">
        <v>27</v>
      </c>
      <c r="B16" s="8" t="n">
        <v>0.1</v>
      </c>
      <c r="C16" s="6" t="s">
        <v>19</v>
      </c>
    </row>
    <row r="17" customFormat="false" ht="13.8" hidden="false" customHeight="false" outlineLevel="0" collapsed="false">
      <c r="A17" s="6" t="s">
        <v>28</v>
      </c>
      <c r="B17" s="8" t="n">
        <v>0.05</v>
      </c>
      <c r="C17" s="6" t="s">
        <v>19</v>
      </c>
    </row>
    <row r="18" customFormat="false" ht="13.8" hidden="false" customHeight="false" outlineLevel="0" collapsed="false">
      <c r="A18" s="9"/>
      <c r="B18" s="9"/>
      <c r="C18" s="10"/>
    </row>
    <row r="19" customFormat="false" ht="13.8" hidden="false" customHeight="false" outlineLevel="0" collapsed="false">
      <c r="A19" s="6" t="s">
        <v>29</v>
      </c>
      <c r="B19" s="7" t="n">
        <v>409</v>
      </c>
      <c r="C19" s="6" t="s">
        <v>22</v>
      </c>
    </row>
    <row r="20" customFormat="false" ht="13.8" hidden="false" customHeight="false" outlineLevel="0" collapsed="false">
      <c r="A20" s="6" t="s">
        <v>18</v>
      </c>
      <c r="B20" s="8" t="n">
        <v>0.4</v>
      </c>
      <c r="C20" s="6" t="s">
        <v>19</v>
      </c>
    </row>
    <row r="21" customFormat="false" ht="13.8" hidden="false" customHeight="false" outlineLevel="0" collapsed="false">
      <c r="A21" s="6" t="s">
        <v>20</v>
      </c>
      <c r="B21" s="8" t="n">
        <v>0.6</v>
      </c>
      <c r="C21" s="6" t="s">
        <v>19</v>
      </c>
    </row>
    <row r="22" customFormat="false" ht="12.8" hidden="false" customHeight="false" outlineLevel="0" collapsed="false">
      <c r="A22" s="0" t="s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0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C14" activeCellId="0" sqref="C14"/>
    </sheetView>
  </sheetViews>
  <sheetFormatPr defaultColWidth="12.19140625" defaultRowHeight="12.8" zeroHeight="false" outlineLevelRow="0" outlineLevelCol="0"/>
  <cols>
    <col collapsed="false" customWidth="true" hidden="false" outlineLevel="0" max="1" min="1" style="0" width="41.07"/>
    <col collapsed="false" customWidth="true" hidden="false" outlineLevel="0" max="3" min="3" style="0" width="20.45"/>
  </cols>
  <sheetData>
    <row r="1" customFormat="false" ht="12.8" hidden="false" customHeight="false" outlineLevel="0" collapsed="false">
      <c r="A1" s="11"/>
      <c r="B1" s="11"/>
      <c r="C1" s="11"/>
    </row>
    <row r="2" customFormat="false" ht="13.8" hidden="false" customHeight="false" outlineLevel="0" collapsed="false">
      <c r="A2" s="6" t="s">
        <v>31</v>
      </c>
      <c r="B2" s="7" t="n">
        <v>1448</v>
      </c>
      <c r="C2" s="6" t="s">
        <v>17</v>
      </c>
    </row>
    <row r="3" customFormat="false" ht="13.8" hidden="false" customHeight="false" outlineLevel="0" collapsed="false">
      <c r="A3" s="6" t="s">
        <v>32</v>
      </c>
      <c r="B3" s="8" t="n">
        <v>0</v>
      </c>
      <c r="C3" s="6" t="s">
        <v>19</v>
      </c>
    </row>
    <row r="4" customFormat="false" ht="13.8" hidden="false" customHeight="false" outlineLevel="0" collapsed="false">
      <c r="A4" s="6" t="s">
        <v>33</v>
      </c>
      <c r="B4" s="8" t="n">
        <v>0.8276</v>
      </c>
      <c r="C4" s="6" t="s">
        <v>19</v>
      </c>
    </row>
    <row r="5" customFormat="false" ht="13.8" hidden="false" customHeight="false" outlineLevel="0" collapsed="false">
      <c r="A5" s="6" t="s">
        <v>34</v>
      </c>
      <c r="B5" s="8" t="n">
        <v>0.1379</v>
      </c>
      <c r="C5" s="6" t="s">
        <v>19</v>
      </c>
    </row>
    <row r="6" customFormat="false" ht="13.8" hidden="false" customHeight="false" outlineLevel="0" collapsed="false">
      <c r="A6" s="6" t="s">
        <v>35</v>
      </c>
      <c r="B6" s="8" t="n">
        <v>0</v>
      </c>
      <c r="C6" s="6" t="s">
        <v>19</v>
      </c>
    </row>
    <row r="7" customFormat="false" ht="13.8" hidden="false" customHeight="false" outlineLevel="0" collapsed="false">
      <c r="A7" s="6" t="s">
        <v>36</v>
      </c>
      <c r="B7" s="8" t="n">
        <v>0.0345</v>
      </c>
      <c r="C7" s="6" t="s">
        <v>19</v>
      </c>
    </row>
    <row r="8" customFormat="false" ht="13.8" hidden="false" customHeight="false" outlineLevel="0" collapsed="false">
      <c r="A8" s="9"/>
      <c r="B8" s="9"/>
      <c r="C8" s="10"/>
    </row>
    <row r="9" customFormat="false" ht="13.8" hidden="false" customHeight="false" outlineLevel="0" collapsed="false">
      <c r="A9" s="6" t="s">
        <v>37</v>
      </c>
      <c r="B9" s="7" t="n">
        <v>95</v>
      </c>
      <c r="C9" s="6" t="s">
        <v>17</v>
      </c>
    </row>
    <row r="10" customFormat="false" ht="12.8" hidden="false" customHeight="false" outlineLevel="0" collapsed="false">
      <c r="A10" s="0" t="s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43"/>
  <sheetViews>
    <sheetView showFormulas="false" showGridLines="true" showRowColHeaders="true" showZeros="true" rightToLeft="false" tabSelected="false" showOutlineSymbols="true" defaultGridColor="true" view="normal" topLeftCell="A6" colorId="64" zoomScale="110" zoomScaleNormal="110" zoomScalePageLayoutView="100" workbookViewId="0">
      <selection pane="topLeft" activeCell="B41" activeCellId="0" sqref="B41"/>
    </sheetView>
  </sheetViews>
  <sheetFormatPr defaultColWidth="12.19140625" defaultRowHeight="12.8" zeroHeight="false" outlineLevelRow="0" outlineLevelCol="0"/>
  <cols>
    <col collapsed="false" customWidth="true" hidden="false" outlineLevel="0" max="1" min="1" style="0" width="38.29"/>
    <col collapsed="false" customWidth="true" hidden="false" outlineLevel="0" max="3" min="3" style="0" width="20.45"/>
  </cols>
  <sheetData>
    <row r="1" customFormat="false" ht="12.8" hidden="false" customHeight="false" outlineLevel="0" collapsed="false">
      <c r="A1" s="11"/>
      <c r="B1" s="11"/>
      <c r="C1" s="11"/>
    </row>
    <row r="2" customFormat="false" ht="13.8" hidden="false" customHeight="false" outlineLevel="0" collapsed="false">
      <c r="A2" s="6" t="s">
        <v>38</v>
      </c>
      <c r="B2" s="7" t="n">
        <v>89</v>
      </c>
      <c r="C2" s="6" t="s">
        <v>17</v>
      </c>
    </row>
    <row r="3" customFormat="false" ht="13.8" hidden="false" customHeight="false" outlineLevel="0" collapsed="false">
      <c r="A3" s="9"/>
      <c r="B3" s="9"/>
      <c r="C3" s="10"/>
    </row>
    <row r="4" customFormat="false" ht="13.8" hidden="false" customHeight="false" outlineLevel="0" collapsed="false">
      <c r="A4" s="6" t="s">
        <v>39</v>
      </c>
      <c r="B4" s="7" t="n">
        <v>50</v>
      </c>
      <c r="C4" s="6" t="s">
        <v>17</v>
      </c>
    </row>
    <row r="5" customFormat="false" ht="13.8" hidden="false" customHeight="false" outlineLevel="0" collapsed="false">
      <c r="A5" s="9"/>
      <c r="B5" s="9"/>
      <c r="C5" s="10"/>
    </row>
    <row r="6" customFormat="false" ht="13.8" hidden="false" customHeight="false" outlineLevel="0" collapsed="false">
      <c r="A6" s="6" t="s">
        <v>40</v>
      </c>
      <c r="B6" s="7" t="n">
        <v>321</v>
      </c>
      <c r="C6" s="6" t="s">
        <v>17</v>
      </c>
    </row>
    <row r="7" customFormat="false" ht="13.8" hidden="false" customHeight="false" outlineLevel="0" collapsed="false">
      <c r="A7" s="9"/>
      <c r="B7" s="9"/>
      <c r="C7" s="10"/>
    </row>
    <row r="8" customFormat="false" ht="13.8" hidden="false" customHeight="false" outlineLevel="0" collapsed="false">
      <c r="A8" s="6" t="s">
        <v>41</v>
      </c>
      <c r="B8" s="7" t="n">
        <v>0</v>
      </c>
      <c r="C8" s="6" t="s">
        <v>22</v>
      </c>
    </row>
    <row r="9" customFormat="false" ht="13.8" hidden="false" customHeight="false" outlineLevel="0" collapsed="false">
      <c r="A9" s="12" t="s">
        <v>42</v>
      </c>
      <c r="B9" s="8" t="n">
        <v>0</v>
      </c>
      <c r="C9" s="6" t="s">
        <v>19</v>
      </c>
    </row>
    <row r="10" customFormat="false" ht="12.8" hidden="false" customHeight="false" outlineLevel="0" collapsed="false">
      <c r="A10" s="12" t="s">
        <v>43</v>
      </c>
      <c r="B10" s="13" t="n">
        <v>0</v>
      </c>
      <c r="C10" s="12" t="s">
        <v>19</v>
      </c>
    </row>
    <row r="11" customFormat="false" ht="12.8" hidden="false" customHeight="false" outlineLevel="0" collapsed="false">
      <c r="A11" s="12" t="s">
        <v>44</v>
      </c>
      <c r="B11" s="13" t="n">
        <v>0</v>
      </c>
      <c r="C11" s="14" t="s">
        <v>19</v>
      </c>
    </row>
    <row r="12" customFormat="false" ht="12.8" hidden="false" customHeight="false" outlineLevel="0" collapsed="false">
      <c r="A12" s="12" t="s">
        <v>45</v>
      </c>
      <c r="B12" s="13" t="n">
        <v>0</v>
      </c>
      <c r="C12" s="14" t="s">
        <v>19</v>
      </c>
    </row>
    <row r="13" customFormat="false" ht="12.8" hidden="false" customHeight="false" outlineLevel="0" collapsed="false">
      <c r="A13" s="12" t="s">
        <v>46</v>
      </c>
      <c r="B13" s="13" t="n">
        <v>0</v>
      </c>
      <c r="C13" s="12" t="s">
        <v>19</v>
      </c>
    </row>
    <row r="14" customFormat="false" ht="12.8" hidden="false" customHeight="false" outlineLevel="0" collapsed="false">
      <c r="A14" s="12" t="s">
        <v>47</v>
      </c>
      <c r="B14" s="13" t="n">
        <v>0</v>
      </c>
      <c r="C14" s="12" t="s">
        <v>19</v>
      </c>
    </row>
    <row r="15" customFormat="false" ht="12.8" hidden="false" customHeight="false" outlineLevel="0" collapsed="false">
      <c r="A15" s="12" t="s">
        <v>48</v>
      </c>
      <c r="B15" s="13" t="n">
        <v>0</v>
      </c>
      <c r="C15" s="15" t="s">
        <v>49</v>
      </c>
    </row>
    <row r="16" customFormat="false" ht="12.8" hidden="false" customHeight="false" outlineLevel="0" collapsed="false">
      <c r="A16" s="11"/>
      <c r="B16" s="11"/>
      <c r="C16" s="11"/>
    </row>
    <row r="17" customFormat="false" ht="13.8" hidden="false" customHeight="false" outlineLevel="0" collapsed="false">
      <c r="A17" s="6" t="s">
        <v>50</v>
      </c>
      <c r="B17" s="7" t="n">
        <v>123</v>
      </c>
      <c r="C17" s="6" t="s">
        <v>17</v>
      </c>
    </row>
    <row r="18" customFormat="false" ht="13.8" hidden="false" customHeight="false" outlineLevel="0" collapsed="false">
      <c r="A18" s="16" t="s">
        <v>51</v>
      </c>
      <c r="B18" s="8" t="n">
        <v>1</v>
      </c>
      <c r="C18" s="6" t="s">
        <v>19</v>
      </c>
    </row>
    <row r="19" customFormat="false" ht="13.8" hidden="false" customHeight="false" outlineLevel="0" collapsed="false">
      <c r="A19" s="11" t="s">
        <v>52</v>
      </c>
      <c r="B19" s="8" t="n">
        <v>0</v>
      </c>
      <c r="C19" s="6" t="s">
        <v>19</v>
      </c>
    </row>
    <row r="20" customFormat="false" ht="13.8" hidden="false" customHeight="false" outlineLevel="0" collapsed="false">
      <c r="A20" s="6" t="s">
        <v>53</v>
      </c>
      <c r="B20" s="8" t="n">
        <v>0</v>
      </c>
      <c r="C20" s="17" t="s">
        <v>49</v>
      </c>
    </row>
    <row r="21" customFormat="false" ht="13.8" hidden="false" customHeight="false" outlineLevel="0" collapsed="false">
      <c r="A21" s="11"/>
      <c r="B21" s="9"/>
      <c r="C21" s="10"/>
    </row>
    <row r="22" customFormat="false" ht="13.8" hidden="false" customHeight="false" outlineLevel="0" collapsed="false">
      <c r="A22" s="6" t="s">
        <v>54</v>
      </c>
      <c r="B22" s="7" t="n">
        <v>212</v>
      </c>
      <c r="C22" s="6" t="s">
        <v>17</v>
      </c>
    </row>
    <row r="23" customFormat="false" ht="13.8" hidden="false" customHeight="false" outlineLevel="0" collapsed="false">
      <c r="A23" s="6" t="s">
        <v>55</v>
      </c>
      <c r="B23" s="8" t="n">
        <v>0.85</v>
      </c>
      <c r="C23" s="6" t="s">
        <v>19</v>
      </c>
    </row>
    <row r="24" customFormat="false" ht="13.8" hidden="false" customHeight="false" outlineLevel="0" collapsed="false">
      <c r="A24" s="6" t="s">
        <v>56</v>
      </c>
      <c r="B24" s="8" t="n">
        <v>0</v>
      </c>
      <c r="C24" s="6" t="s">
        <v>19</v>
      </c>
    </row>
    <row r="25" customFormat="false" ht="13.8" hidden="false" customHeight="false" outlineLevel="0" collapsed="false">
      <c r="A25" s="6" t="s">
        <v>57</v>
      </c>
      <c r="B25" s="8" t="n">
        <v>0.15</v>
      </c>
      <c r="C25" s="6" t="s">
        <v>19</v>
      </c>
    </row>
    <row r="26" customFormat="false" ht="13.8" hidden="false" customHeight="false" outlineLevel="0" collapsed="false">
      <c r="A26" s="6" t="s">
        <v>58</v>
      </c>
      <c r="B26" s="8" t="n">
        <v>0</v>
      </c>
      <c r="C26" s="6" t="s">
        <v>19</v>
      </c>
    </row>
    <row r="27" customFormat="false" ht="13.8" hidden="false" customHeight="false" outlineLevel="0" collapsed="false">
      <c r="A27" s="9"/>
      <c r="B27" s="9"/>
      <c r="C27" s="10"/>
    </row>
    <row r="28" customFormat="false" ht="13.8" hidden="false" customHeight="false" outlineLevel="0" collapsed="false">
      <c r="A28" s="6" t="s">
        <v>59</v>
      </c>
      <c r="B28" s="7" t="n">
        <f aca="false">26+185+93</f>
        <v>304</v>
      </c>
      <c r="C28" s="6" t="s">
        <v>17</v>
      </c>
    </row>
    <row r="29" customFormat="false" ht="13.8" hidden="false" customHeight="false" outlineLevel="0" collapsed="false">
      <c r="A29" s="9"/>
      <c r="B29" s="9"/>
      <c r="C29" s="10"/>
    </row>
    <row r="30" customFormat="false" ht="13.8" hidden="false" customHeight="false" outlineLevel="0" collapsed="false">
      <c r="A30" s="6" t="s">
        <v>60</v>
      </c>
      <c r="B30" s="7" t="n">
        <v>315</v>
      </c>
      <c r="C30" s="6" t="s">
        <v>17</v>
      </c>
    </row>
    <row r="31" customFormat="false" ht="13.8" hidden="false" customHeight="false" outlineLevel="0" collapsed="false">
      <c r="A31" s="6" t="s">
        <v>61</v>
      </c>
      <c r="B31" s="8" t="n">
        <v>16</v>
      </c>
      <c r="C31" s="17" t="s">
        <v>49</v>
      </c>
      <c r="D31" s="18" t="s">
        <v>62</v>
      </c>
      <c r="E31" s="18"/>
      <c r="F31" s="18"/>
      <c r="G31" s="18"/>
      <c r="H31" s="18"/>
      <c r="I31" s="18"/>
    </row>
    <row r="32" customFormat="false" ht="13.8" hidden="false" customHeight="false" outlineLevel="0" collapsed="false">
      <c r="A32" s="6" t="s">
        <v>63</v>
      </c>
      <c r="B32" s="8" t="n">
        <v>12</v>
      </c>
      <c r="C32" s="17" t="s">
        <v>49</v>
      </c>
      <c r="D32" s="18" t="s">
        <v>64</v>
      </c>
      <c r="E32" s="18"/>
      <c r="F32" s="18"/>
      <c r="G32" s="18"/>
      <c r="H32" s="18"/>
      <c r="I32" s="18"/>
    </row>
    <row r="33" customFormat="false" ht="13.8" hidden="false" customHeight="false" outlineLevel="0" collapsed="false">
      <c r="A33" s="6" t="s">
        <v>65</v>
      </c>
      <c r="B33" s="8" t="n">
        <v>0</v>
      </c>
      <c r="C33" s="17" t="s">
        <v>49</v>
      </c>
      <c r="D33" s="18" t="s">
        <v>66</v>
      </c>
      <c r="E33" s="18"/>
      <c r="F33" s="18"/>
      <c r="G33" s="18"/>
      <c r="H33" s="18"/>
      <c r="I33" s="18"/>
    </row>
    <row r="34" customFormat="false" ht="13.8" hidden="false" customHeight="false" outlineLevel="0" collapsed="false">
      <c r="A34" s="6" t="s">
        <v>67</v>
      </c>
      <c r="B34" s="8" t="n">
        <v>0</v>
      </c>
      <c r="C34" s="17" t="s">
        <v>49</v>
      </c>
      <c r="D34" s="18" t="s">
        <v>68</v>
      </c>
      <c r="E34" s="18"/>
      <c r="F34" s="18"/>
      <c r="G34" s="18"/>
      <c r="H34" s="18"/>
      <c r="I34" s="18"/>
    </row>
    <row r="35" customFormat="false" ht="13.8" hidden="false" customHeight="false" outlineLevel="0" collapsed="false">
      <c r="A35" s="6" t="s">
        <v>69</v>
      </c>
      <c r="B35" s="8" t="n">
        <v>0</v>
      </c>
      <c r="C35" s="17" t="s">
        <v>70</v>
      </c>
    </row>
    <row r="36" customFormat="false" ht="13.8" hidden="false" customHeight="false" outlineLevel="0" collapsed="false">
      <c r="A36" s="6" t="s">
        <v>71</v>
      </c>
      <c r="B36" s="8" t="n">
        <v>0</v>
      </c>
      <c r="C36" s="17" t="s">
        <v>70</v>
      </c>
    </row>
    <row r="37" customFormat="false" ht="13.8" hidden="false" customHeight="false" outlineLevel="0" collapsed="false">
      <c r="A37" s="6" t="s">
        <v>72</v>
      </c>
      <c r="B37" s="8" t="n">
        <v>1</v>
      </c>
      <c r="C37" s="17" t="s">
        <v>70</v>
      </c>
    </row>
    <row r="38" customFormat="false" ht="13.8" hidden="false" customHeight="false" outlineLevel="0" collapsed="false">
      <c r="A38" s="6" t="s">
        <v>73</v>
      </c>
      <c r="B38" s="8" t="n">
        <v>0</v>
      </c>
      <c r="C38" s="17" t="s">
        <v>49</v>
      </c>
    </row>
    <row r="39" customFormat="false" ht="13.8" hidden="false" customHeight="false" outlineLevel="0" collapsed="false">
      <c r="A39" s="6" t="s">
        <v>74</v>
      </c>
      <c r="B39" s="8" t="n">
        <v>0</v>
      </c>
      <c r="C39" s="17" t="s">
        <v>49</v>
      </c>
    </row>
    <row r="40" customFormat="false" ht="13.8" hidden="false" customHeight="false" outlineLevel="0" collapsed="false">
      <c r="A40" s="6" t="s">
        <v>75</v>
      </c>
      <c r="B40" s="8" t="n">
        <v>0</v>
      </c>
      <c r="C40" s="6" t="s">
        <v>19</v>
      </c>
    </row>
    <row r="41" customFormat="false" ht="13.8" hidden="false" customHeight="false" outlineLevel="0" collapsed="false">
      <c r="A41" s="9"/>
      <c r="B41" s="9"/>
      <c r="C41" s="10"/>
    </row>
    <row r="42" customFormat="false" ht="13.8" hidden="false" customHeight="false" outlineLevel="0" collapsed="false">
      <c r="A42" s="6" t="s">
        <v>76</v>
      </c>
      <c r="B42" s="7" t="n">
        <v>251</v>
      </c>
      <c r="C42" s="6" t="s">
        <v>17</v>
      </c>
    </row>
    <row r="43" customFormat="false" ht="12.8" hidden="false" customHeight="false" outlineLevel="0" collapsed="false">
      <c r="A43" s="0" t="s">
        <v>30</v>
      </c>
    </row>
  </sheetData>
  <mergeCells count="4">
    <mergeCell ref="D31:I31"/>
    <mergeCell ref="D32:I32"/>
    <mergeCell ref="D33:I33"/>
    <mergeCell ref="D34:I3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7" activeCellId="0" sqref="B7"/>
    </sheetView>
  </sheetViews>
  <sheetFormatPr defaultColWidth="12.19140625" defaultRowHeight="12.8" zeroHeight="false" outlineLevelRow="0" outlineLevelCol="0"/>
  <cols>
    <col collapsed="false" customWidth="true" hidden="false" outlineLevel="0" max="1" min="1" style="0" width="33.98"/>
    <col collapsed="false" customWidth="true" hidden="false" outlineLevel="0" max="3" min="3" style="0" width="22.84"/>
  </cols>
  <sheetData>
    <row r="1" customFormat="false" ht="12.8" hidden="false" customHeight="false" outlineLevel="0" collapsed="false">
      <c r="A1" s="11"/>
      <c r="B1" s="11"/>
      <c r="C1" s="11"/>
    </row>
    <row r="2" customFormat="false" ht="13.8" hidden="false" customHeight="false" outlineLevel="0" collapsed="false">
      <c r="A2" s="6" t="s">
        <v>77</v>
      </c>
      <c r="B2" s="7" t="n">
        <v>190</v>
      </c>
      <c r="C2" s="6" t="s">
        <v>17</v>
      </c>
    </row>
    <row r="3" customFormat="false" ht="13.8" hidden="false" customHeight="false" outlineLevel="0" collapsed="false">
      <c r="A3" s="9"/>
      <c r="B3" s="9"/>
      <c r="C3" s="10"/>
    </row>
    <row r="4" customFormat="false" ht="13.8" hidden="false" customHeight="false" outlineLevel="0" collapsed="false">
      <c r="A4" s="6" t="s">
        <v>78</v>
      </c>
      <c r="B4" s="7" t="n">
        <f aca="false">149+863</f>
        <v>1012</v>
      </c>
      <c r="C4" s="6" t="s">
        <v>17</v>
      </c>
    </row>
    <row r="5" customFormat="false" ht="13.8" hidden="false" customHeight="false" outlineLevel="0" collapsed="false">
      <c r="A5" s="9"/>
      <c r="B5" s="9"/>
      <c r="C5" s="10"/>
    </row>
    <row r="6" customFormat="false" ht="13.8" hidden="false" customHeight="false" outlineLevel="0" collapsed="false">
      <c r="A6" s="6" t="s">
        <v>79</v>
      </c>
      <c r="B6" s="7" t="n">
        <v>105</v>
      </c>
      <c r="C6" s="6" t="s">
        <v>17</v>
      </c>
    </row>
    <row r="7" customFormat="false" ht="12.8" hidden="false" customHeight="false" outlineLevel="0" collapsed="false">
      <c r="A7" s="0" t="s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E10" activeCellId="0" sqref="E10"/>
    </sheetView>
  </sheetViews>
  <sheetFormatPr defaultColWidth="12.19140625" defaultRowHeight="12.8" zeroHeight="false" outlineLevelRow="0" outlineLevelCol="0"/>
  <cols>
    <col collapsed="false" customWidth="true" hidden="false" outlineLevel="0" max="1" min="1" style="0" width="29.22"/>
    <col collapsed="false" customWidth="true" hidden="false" outlineLevel="0" max="3" min="3" style="0" width="19.38"/>
  </cols>
  <sheetData>
    <row r="1" customFormat="false" ht="12.8" hidden="false" customHeight="false" outlineLevel="0" collapsed="false">
      <c r="A1" s="11"/>
      <c r="B1" s="11"/>
      <c r="C1" s="11"/>
    </row>
    <row r="2" customFormat="false" ht="13.8" hidden="false" customHeight="false" outlineLevel="0" collapsed="false">
      <c r="A2" s="6" t="s">
        <v>80</v>
      </c>
      <c r="B2" s="19" t="n">
        <v>706</v>
      </c>
      <c r="C2" s="6" t="s">
        <v>17</v>
      </c>
    </row>
    <row r="3" customFormat="false" ht="13.8" hidden="false" customHeight="false" outlineLevel="0" collapsed="false">
      <c r="A3" s="9"/>
      <c r="B3" s="11"/>
      <c r="C3" s="10"/>
    </row>
    <row r="4" customFormat="false" ht="13.8" hidden="false" customHeight="false" outlineLevel="0" collapsed="false">
      <c r="A4" s="6" t="s">
        <v>81</v>
      </c>
      <c r="B4" s="19" t="n">
        <v>420</v>
      </c>
      <c r="C4" s="6" t="s">
        <v>17</v>
      </c>
    </row>
    <row r="5" customFormat="false" ht="12.8" hidden="false" customHeight="false" outlineLevel="0" collapsed="false">
      <c r="A5" s="12" t="s">
        <v>82</v>
      </c>
      <c r="B5" s="13" t="n">
        <v>0.33</v>
      </c>
      <c r="C5" s="12" t="s">
        <v>19</v>
      </c>
    </row>
    <row r="6" customFormat="false" ht="12.8" hidden="false" customHeight="false" outlineLevel="0" collapsed="false">
      <c r="A6" s="12" t="s">
        <v>83</v>
      </c>
      <c r="B6" s="13" t="n">
        <v>0.67</v>
      </c>
      <c r="C6" s="12" t="s">
        <v>19</v>
      </c>
    </row>
    <row r="7" customFormat="false" ht="12.8" hidden="false" customHeight="false" outlineLevel="0" collapsed="false">
      <c r="A7" s="0" t="s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3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8" activeCellId="0" sqref="D8"/>
    </sheetView>
  </sheetViews>
  <sheetFormatPr defaultColWidth="12.19140625" defaultRowHeight="12.8" zeroHeight="false" outlineLevelRow="0" outlineLevelCol="0"/>
  <cols>
    <col collapsed="false" customWidth="true" hidden="false" outlineLevel="0" max="1" min="1" style="0" width="23.5"/>
    <col collapsed="false" customWidth="true" hidden="false" outlineLevel="0" max="3" min="3" style="0" width="23.75"/>
  </cols>
  <sheetData>
    <row r="1" customFormat="false" ht="12.8" hidden="false" customHeight="false" outlineLevel="0" collapsed="false">
      <c r="A1" s="11"/>
      <c r="B1" s="11"/>
      <c r="C1" s="11"/>
    </row>
    <row r="2" customFormat="false" ht="13.8" hidden="false" customHeight="false" outlineLevel="0" collapsed="false">
      <c r="A2" s="6" t="s">
        <v>84</v>
      </c>
      <c r="B2" s="20" t="n">
        <f aca="false">(28548+16412+10980+7103+2907+1111+15140+6701)/1000</f>
        <v>88.902</v>
      </c>
      <c r="C2" s="6" t="s">
        <v>85</v>
      </c>
    </row>
    <row r="3" customFormat="false" ht="12.8" hidden="false" customHeight="false" outlineLevel="0" collapsed="false">
      <c r="A3" s="0" t="s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50"/>
  <sheetViews>
    <sheetView showFormulas="false" showGridLines="true" showRowColHeaders="true" showZeros="true" rightToLeft="false" tabSelected="false" showOutlineSymbols="true" defaultGridColor="true" view="normal" topLeftCell="A12" colorId="64" zoomScale="110" zoomScaleNormal="110" zoomScalePageLayoutView="100" workbookViewId="0">
      <selection pane="topLeft" activeCell="C50" activeCellId="0" sqref="C50"/>
    </sheetView>
  </sheetViews>
  <sheetFormatPr defaultColWidth="12.00390625" defaultRowHeight="12.8" zeroHeight="false" outlineLevelRow="0" outlineLevelCol="0"/>
  <cols>
    <col collapsed="false" customWidth="true" hidden="false" outlineLevel="0" max="1" min="1" style="0" width="37.43"/>
    <col collapsed="false" customWidth="true" hidden="false" outlineLevel="0" max="2" min="2" style="0" width="29.56"/>
    <col collapsed="false" customWidth="true" hidden="false" outlineLevel="0" max="3" min="3" style="21" width="11.61"/>
    <col collapsed="false" customWidth="true" hidden="false" outlineLevel="0" max="4" min="4" style="0" width="28.06"/>
  </cols>
  <sheetData>
    <row r="1" customFormat="false" ht="12.8" hidden="false" customHeight="false" outlineLevel="0" collapsed="false">
      <c r="A1" s="11"/>
      <c r="B1" s="11"/>
      <c r="C1" s="22"/>
      <c r="D1" s="11"/>
    </row>
    <row r="2" customFormat="false" ht="12.8" hidden="false" customHeight="false" outlineLevel="0" collapsed="false">
      <c r="A2" s="12" t="s">
        <v>86</v>
      </c>
      <c r="B2" s="23"/>
      <c r="C2" s="24"/>
      <c r="D2" s="25"/>
      <c r="F2" s="0" t="n">
        <v>1000</v>
      </c>
    </row>
    <row r="3" customFormat="false" ht="12.8" hidden="false" customHeight="false" outlineLevel="0" collapsed="false">
      <c r="A3" s="26"/>
      <c r="B3" s="12" t="s">
        <v>87</v>
      </c>
      <c r="C3" s="22"/>
      <c r="D3" s="27"/>
    </row>
    <row r="4" customFormat="false" ht="12.8" hidden="false" customHeight="false" outlineLevel="0" collapsed="false">
      <c r="A4" s="26"/>
      <c r="B4" s="12" t="s">
        <v>88</v>
      </c>
      <c r="C4" s="28" t="n">
        <f aca="false">6754413/F2</f>
        <v>6754.413</v>
      </c>
      <c r="D4" s="12" t="s">
        <v>89</v>
      </c>
    </row>
    <row r="5" customFormat="false" ht="12.8" hidden="false" customHeight="false" outlineLevel="0" collapsed="false">
      <c r="A5" s="26"/>
      <c r="B5" s="12" t="s">
        <v>90</v>
      </c>
      <c r="C5" s="28" t="n">
        <f aca="false">123870/F2</f>
        <v>123.87</v>
      </c>
      <c r="D5" s="12" t="s">
        <v>89</v>
      </c>
    </row>
    <row r="6" customFormat="false" ht="12.8" hidden="false" customHeight="false" outlineLevel="0" collapsed="false">
      <c r="A6" s="26"/>
      <c r="B6" s="11"/>
      <c r="C6" s="22"/>
      <c r="D6" s="27"/>
    </row>
    <row r="7" customFormat="false" ht="12.8" hidden="false" customHeight="false" outlineLevel="0" collapsed="false">
      <c r="A7" s="26"/>
      <c r="B7" s="12" t="s">
        <v>91</v>
      </c>
      <c r="C7" s="22"/>
      <c r="D7" s="27"/>
    </row>
    <row r="8" customFormat="false" ht="12.8" hidden="false" customHeight="false" outlineLevel="0" collapsed="false">
      <c r="A8" s="26"/>
      <c r="B8" s="12" t="s">
        <v>88</v>
      </c>
      <c r="C8" s="28" t="n">
        <f aca="false">1096357/F2</f>
        <v>1096.357</v>
      </c>
      <c r="D8" s="12" t="s">
        <v>89</v>
      </c>
    </row>
    <row r="9" customFormat="false" ht="12.8" hidden="false" customHeight="false" outlineLevel="0" collapsed="false">
      <c r="A9" s="26"/>
      <c r="B9" s="12" t="s">
        <v>90</v>
      </c>
      <c r="C9" s="28" t="n">
        <f aca="false">119244754/F2</f>
        <v>119244.754</v>
      </c>
      <c r="D9" s="12" t="s">
        <v>89</v>
      </c>
    </row>
    <row r="10" customFormat="false" ht="12.8" hidden="false" customHeight="false" outlineLevel="0" collapsed="false">
      <c r="A10" s="26"/>
      <c r="B10" s="11"/>
      <c r="C10" s="22"/>
      <c r="D10" s="27"/>
    </row>
    <row r="11" customFormat="false" ht="12.8" hidden="false" customHeight="false" outlineLevel="0" collapsed="false">
      <c r="A11" s="26"/>
      <c r="B11" s="12" t="s">
        <v>92</v>
      </c>
      <c r="C11" s="22"/>
      <c r="D11" s="27"/>
    </row>
    <row r="12" customFormat="false" ht="12.8" hidden="false" customHeight="false" outlineLevel="0" collapsed="false">
      <c r="A12" s="26"/>
      <c r="B12" s="12" t="s">
        <v>88</v>
      </c>
      <c r="C12" s="28" t="n">
        <f aca="false">25689803/F2</f>
        <v>25689.803</v>
      </c>
      <c r="D12" s="12" t="s">
        <v>93</v>
      </c>
    </row>
    <row r="13" customFormat="false" ht="12.8" hidden="false" customHeight="false" outlineLevel="0" collapsed="false">
      <c r="A13" s="26"/>
      <c r="B13" s="12" t="s">
        <v>90</v>
      </c>
      <c r="C13" s="28" t="n">
        <f aca="false">7269763780/F2</f>
        <v>7269763.78</v>
      </c>
      <c r="D13" s="12" t="s">
        <v>93</v>
      </c>
    </row>
    <row r="14" customFormat="false" ht="12.8" hidden="false" customHeight="false" outlineLevel="0" collapsed="false">
      <c r="A14" s="26"/>
      <c r="B14" s="11"/>
      <c r="C14" s="22"/>
      <c r="D14" s="27"/>
    </row>
    <row r="15" customFormat="false" ht="12.8" hidden="false" customHeight="false" outlineLevel="0" collapsed="false">
      <c r="A15" s="26"/>
      <c r="B15" s="12" t="s">
        <v>94</v>
      </c>
      <c r="C15" s="22"/>
      <c r="D15" s="27"/>
    </row>
    <row r="16" customFormat="false" ht="12.8" hidden="false" customHeight="false" outlineLevel="0" collapsed="false">
      <c r="A16" s="26"/>
      <c r="B16" s="12" t="s">
        <v>88</v>
      </c>
      <c r="C16" s="28" t="n">
        <f aca="false">667607/F2</f>
        <v>667.607</v>
      </c>
      <c r="D16" s="12" t="s">
        <v>89</v>
      </c>
    </row>
    <row r="17" customFormat="false" ht="12.8" hidden="false" customHeight="false" outlineLevel="0" collapsed="false">
      <c r="A17" s="26"/>
      <c r="B17" s="12" t="s">
        <v>90</v>
      </c>
      <c r="C17" s="28" t="n">
        <f aca="false">2949928/F2</f>
        <v>2949.928</v>
      </c>
      <c r="D17" s="12" t="s">
        <v>89</v>
      </c>
    </row>
    <row r="18" customFormat="false" ht="12.8" hidden="false" customHeight="false" outlineLevel="0" collapsed="false">
      <c r="A18" s="26"/>
      <c r="B18" s="11"/>
      <c r="C18" s="22"/>
      <c r="D18" s="27"/>
    </row>
    <row r="19" customFormat="false" ht="12.8" hidden="false" customHeight="false" outlineLevel="0" collapsed="false">
      <c r="A19" s="12" t="s">
        <v>95</v>
      </c>
      <c r="B19" s="11"/>
      <c r="C19" s="22"/>
      <c r="D19" s="27"/>
    </row>
    <row r="20" customFormat="false" ht="12.8" hidden="false" customHeight="false" outlineLevel="0" collapsed="false">
      <c r="A20" s="26"/>
      <c r="B20" s="12" t="s">
        <v>95</v>
      </c>
      <c r="C20" s="22"/>
      <c r="D20" s="27"/>
    </row>
    <row r="21" customFormat="false" ht="12.8" hidden="false" customHeight="false" outlineLevel="0" collapsed="false">
      <c r="A21" s="26"/>
      <c r="B21" s="12" t="s">
        <v>96</v>
      </c>
      <c r="C21" s="28" t="n">
        <f aca="false">10532345/F2</f>
        <v>10532.345</v>
      </c>
      <c r="D21" s="12" t="s">
        <v>89</v>
      </c>
    </row>
    <row r="22" customFormat="false" ht="12.8" hidden="false" customHeight="false" outlineLevel="0" collapsed="false">
      <c r="A22" s="26"/>
      <c r="B22" s="11"/>
      <c r="C22" s="22"/>
      <c r="D22" s="27"/>
    </row>
    <row r="23" customFormat="false" ht="12.8" hidden="false" customHeight="false" outlineLevel="0" collapsed="false">
      <c r="A23" s="12" t="s">
        <v>97</v>
      </c>
      <c r="B23" s="11"/>
      <c r="C23" s="22"/>
      <c r="D23" s="27"/>
    </row>
    <row r="24" customFormat="false" ht="12.8" hidden="false" customHeight="false" outlineLevel="0" collapsed="false">
      <c r="A24" s="26"/>
      <c r="B24" s="12" t="s">
        <v>98</v>
      </c>
      <c r="C24" s="22"/>
      <c r="D24" s="27"/>
    </row>
    <row r="25" customFormat="false" ht="12.8" hidden="false" customHeight="false" outlineLevel="0" collapsed="false">
      <c r="A25" s="26"/>
      <c r="B25" s="12" t="s">
        <v>90</v>
      </c>
      <c r="C25" s="28" t="n">
        <v>0</v>
      </c>
      <c r="D25" s="12" t="s">
        <v>89</v>
      </c>
    </row>
    <row r="26" customFormat="false" ht="12.8" hidden="false" customHeight="false" outlineLevel="0" collapsed="false">
      <c r="A26" s="26"/>
      <c r="B26" s="12" t="s">
        <v>99</v>
      </c>
      <c r="C26" s="28" t="n">
        <v>0</v>
      </c>
      <c r="D26" s="12" t="s">
        <v>93</v>
      </c>
    </row>
    <row r="27" customFormat="false" ht="12.8" hidden="false" customHeight="false" outlineLevel="0" collapsed="false">
      <c r="A27" s="26"/>
      <c r="B27" s="12" t="s">
        <v>100</v>
      </c>
      <c r="C27" s="28" t="n">
        <v>0</v>
      </c>
      <c r="D27" s="12" t="s">
        <v>89</v>
      </c>
    </row>
    <row r="28" customFormat="false" ht="12.8" hidden="false" customHeight="false" outlineLevel="0" collapsed="false">
      <c r="A28" s="26"/>
      <c r="B28" s="12" t="s">
        <v>101</v>
      </c>
      <c r="C28" s="28" t="n">
        <f aca="false">3/F2</f>
        <v>0.003</v>
      </c>
      <c r="D28" s="27"/>
    </row>
    <row r="29" customFormat="false" ht="12.8" hidden="false" customHeight="false" outlineLevel="0" collapsed="false">
      <c r="A29" s="26"/>
      <c r="B29" s="11"/>
      <c r="C29" s="22"/>
      <c r="D29" s="27"/>
    </row>
    <row r="30" customFormat="false" ht="12.8" hidden="false" customHeight="false" outlineLevel="0" collapsed="false">
      <c r="A30" s="26"/>
      <c r="B30" s="12" t="s">
        <v>102</v>
      </c>
      <c r="C30" s="22"/>
      <c r="D30" s="27"/>
    </row>
    <row r="31" customFormat="false" ht="12.8" hidden="false" customHeight="false" outlineLevel="0" collapsed="false">
      <c r="A31" s="26"/>
      <c r="B31" s="12" t="s">
        <v>103</v>
      </c>
      <c r="C31" s="28" t="n">
        <f aca="false">31409542/2/F2</f>
        <v>15704.771</v>
      </c>
      <c r="D31" s="12" t="s">
        <v>89</v>
      </c>
    </row>
    <row r="32" customFormat="false" ht="12.8" hidden="false" customHeight="false" outlineLevel="0" collapsed="false">
      <c r="A32" s="26"/>
      <c r="B32" s="12" t="s">
        <v>104</v>
      </c>
      <c r="C32" s="28" t="n">
        <v>15704.771</v>
      </c>
      <c r="D32" s="12" t="s">
        <v>89</v>
      </c>
    </row>
    <row r="33" customFormat="false" ht="12.8" hidden="false" customHeight="false" outlineLevel="0" collapsed="false">
      <c r="A33" s="26"/>
      <c r="B33" s="12" t="s">
        <v>105</v>
      </c>
      <c r="C33" s="28" t="n">
        <v>0</v>
      </c>
      <c r="D33" s="12" t="s">
        <v>89</v>
      </c>
    </row>
    <row r="34" customFormat="false" ht="12.8" hidden="false" customHeight="false" outlineLevel="0" collapsed="false">
      <c r="A34" s="26"/>
      <c r="B34" s="11"/>
      <c r="C34" s="22"/>
      <c r="D34" s="27"/>
    </row>
    <row r="35" customFormat="false" ht="12.8" hidden="false" customHeight="false" outlineLevel="0" collapsed="false">
      <c r="A35" s="12" t="s">
        <v>106</v>
      </c>
      <c r="B35" s="11"/>
      <c r="C35" s="22"/>
      <c r="D35" s="27"/>
    </row>
    <row r="36" customFormat="false" ht="12.8" hidden="false" customHeight="false" outlineLevel="0" collapsed="false">
      <c r="A36" s="26"/>
      <c r="B36" s="12" t="s">
        <v>107</v>
      </c>
      <c r="C36" s="22"/>
      <c r="D36" s="27"/>
    </row>
    <row r="37" customFormat="false" ht="12.8" hidden="false" customHeight="false" outlineLevel="0" collapsed="false">
      <c r="A37" s="26"/>
      <c r="B37" s="12" t="s">
        <v>96</v>
      </c>
      <c r="C37" s="28" t="n">
        <f aca="false">27*365*24/F2</f>
        <v>236.52</v>
      </c>
      <c r="D37" s="12" t="s">
        <v>89</v>
      </c>
    </row>
    <row r="38" customFormat="false" ht="12.8" hidden="false" customHeight="false" outlineLevel="0" collapsed="false">
      <c r="A38" s="26"/>
      <c r="B38" s="11"/>
      <c r="C38" s="22"/>
      <c r="D38" s="27"/>
    </row>
    <row r="39" customFormat="false" ht="12.8" hidden="false" customHeight="false" outlineLevel="0" collapsed="false">
      <c r="A39" s="12" t="s">
        <v>108</v>
      </c>
      <c r="B39" s="11"/>
      <c r="C39" s="22"/>
      <c r="D39" s="27"/>
    </row>
    <row r="40" customFormat="false" ht="12.8" hidden="false" customHeight="false" outlineLevel="0" collapsed="false">
      <c r="A40" s="26"/>
      <c r="B40" s="12" t="s">
        <v>109</v>
      </c>
      <c r="C40" s="22"/>
      <c r="D40" s="27"/>
    </row>
    <row r="41" customFormat="false" ht="12.8" hidden="false" customHeight="false" outlineLevel="0" collapsed="false">
      <c r="A41" s="26"/>
      <c r="B41" s="12" t="s">
        <v>110</v>
      </c>
      <c r="C41" s="28" t="n">
        <v>0</v>
      </c>
      <c r="D41" s="12" t="s">
        <v>111</v>
      </c>
    </row>
    <row r="42" customFormat="false" ht="12.8" hidden="false" customHeight="false" outlineLevel="0" collapsed="false">
      <c r="A42" s="26"/>
      <c r="B42" s="12" t="s">
        <v>112</v>
      </c>
      <c r="C42" s="28" t="n">
        <v>0</v>
      </c>
      <c r="D42" s="12" t="s">
        <v>111</v>
      </c>
    </row>
    <row r="43" customFormat="false" ht="12.8" hidden="false" customHeight="false" outlineLevel="0" collapsed="false">
      <c r="A43" s="26"/>
      <c r="B43" s="11"/>
      <c r="C43" s="22"/>
      <c r="D43" s="27"/>
    </row>
    <row r="44" customFormat="false" ht="12.8" hidden="false" customHeight="false" outlineLevel="0" collapsed="false">
      <c r="A44" s="26"/>
      <c r="B44" s="12" t="s">
        <v>113</v>
      </c>
      <c r="C44" s="22"/>
      <c r="D44" s="27"/>
    </row>
    <row r="45" customFormat="false" ht="12.85" hidden="false" customHeight="false" outlineLevel="0" collapsed="false">
      <c r="A45" s="26"/>
      <c r="B45" s="29" t="s">
        <v>114</v>
      </c>
      <c r="C45" s="30" t="n">
        <f aca="false">2*365*24/F2</f>
        <v>17.52</v>
      </c>
      <c r="D45" s="31" t="s">
        <v>89</v>
      </c>
    </row>
    <row r="46" customFormat="false" ht="12.8" hidden="false" customHeight="false" outlineLevel="0" collapsed="false">
      <c r="A46" s="26"/>
      <c r="B46" s="11"/>
      <c r="C46" s="22"/>
      <c r="D46" s="27"/>
    </row>
    <row r="47" customFormat="false" ht="12.8" hidden="false" customHeight="false" outlineLevel="0" collapsed="false">
      <c r="A47" s="12" t="s">
        <v>115</v>
      </c>
      <c r="B47" s="11"/>
      <c r="C47" s="22"/>
      <c r="D47" s="27"/>
    </row>
    <row r="48" customFormat="false" ht="12.8" hidden="false" customHeight="false" outlineLevel="0" collapsed="false">
      <c r="A48" s="26"/>
      <c r="B48" s="12" t="s">
        <v>115</v>
      </c>
      <c r="C48" s="22"/>
      <c r="D48" s="27"/>
    </row>
    <row r="49" customFormat="false" ht="12.8" hidden="false" customHeight="false" outlineLevel="0" collapsed="false">
      <c r="A49" s="32"/>
      <c r="B49" s="12" t="s">
        <v>116</v>
      </c>
      <c r="C49" s="33" t="n">
        <v>0.15</v>
      </c>
      <c r="D49" s="34"/>
    </row>
    <row r="50" customFormat="false" ht="12.8" hidden="false" customHeight="false" outlineLevel="0" collapsed="false">
      <c r="A50" s="0" t="s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1479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2023-03-30T08:33:33Z</dcterms:created>
  <dc:creator/>
  <dc:description/>
  <dc:language>it-IT</dc:language>
  <cp:lastModifiedBy/>
  <dcterms:modified xsi:type="dcterms:W3CDTF">2023-05-25T11:52:00Z</dcterms:modified>
  <cp:revision>69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